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kov\Desktop\Работа\Калькуляторы (НМСП и Сметы)\"/>
    </mc:Choice>
  </mc:AlternateContent>
  <xr:revisionPtr revIDLastSave="0" documentId="8_{8271FC99-EBD0-400F-BB5B-82F3EB54745C}" xr6:coauthVersionLast="47" xr6:coauthVersionMax="47" xr10:uidLastSave="{00000000-0000-0000-0000-000000000000}"/>
  <bookViews>
    <workbookView xWindow="-120" yWindow="-120" windowWidth="38640" windowHeight="21120" xr2:uid="{540654B3-E14A-45AC-BA72-2762CA4C4221}"/>
  </bookViews>
  <sheets>
    <sheet name="Калькулятор НМСП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E10" i="1"/>
  <c r="F10" i="1" s="1"/>
  <c r="D9" i="1"/>
  <c r="F5" i="1" l="1"/>
  <c r="E5" i="1"/>
  <c r="C5" i="1" l="1"/>
  <c r="C11" i="1"/>
  <c r="C10" i="1"/>
  <c r="C12" i="1"/>
</calcChain>
</file>

<file path=xl/sharedStrings.xml><?xml version="1.0" encoding="utf-8"?>
<sst xmlns="http://schemas.openxmlformats.org/spreadsheetml/2006/main" count="11" uniqueCount="8">
  <si>
    <t>Стоимость проекта</t>
  </si>
  <si>
    <t>Размер гранта</t>
  </si>
  <si>
    <t>Расчет по проекту</t>
  </si>
  <si>
    <t>Внебюджетные Средства</t>
  </si>
  <si>
    <t>Показатели для расчёта</t>
  </si>
  <si>
    <t>Программа стимулирования производства комплектующих изделий</t>
  </si>
  <si>
    <t>ПОСТАНОВЛЕНИЕ ПРАВИТЕЛЬСТВА РОССИЙСКОЙ ФЕДЕРАЦИИ
ОТ 18.02.2022 Г. №208</t>
  </si>
  <si>
    <t>Конкурсный отбор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</si>
</sst>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Montserrat Medium"/>
      <charset val="204"/>
    </font>
    <font>
      <b/>
      <sz val="11"/>
      <color theme="1"/>
      <name val="Montserrat Medium"/>
      <charset val="204"/>
    </font>
    <font>
      <sz val="11"/>
      <color theme="0"/>
      <name val="Montserrat Medium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Montserrat Medium"/>
      <charset val="204"/>
    </font>
    <font>
      <b/>
      <sz val="16"/>
      <color theme="1"/>
      <name val="Montserrat Medium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0"/>
      <name val="Montserrat Medium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44" fontId="2" fillId="3" borderId="8" xfId="2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43" fontId="2" fillId="3" borderId="0" xfId="1" applyFont="1" applyFill="1" applyProtection="1"/>
    <xf numFmtId="0" fontId="2" fillId="3" borderId="0" xfId="0" applyFont="1" applyFill="1"/>
    <xf numFmtId="43" fontId="2" fillId="3" borderId="0" xfId="1" applyFont="1" applyFill="1" applyBorder="1" applyProtection="1"/>
    <xf numFmtId="43" fontId="4" fillId="3" borderId="0" xfId="1" applyFont="1" applyFill="1" applyBorder="1" applyProtection="1"/>
    <xf numFmtId="0" fontId="3" fillId="2" borderId="5" xfId="0" applyFont="1" applyFill="1" applyBorder="1"/>
    <xf numFmtId="43" fontId="2" fillId="2" borderId="6" xfId="1" applyFont="1" applyFill="1" applyBorder="1" applyProtection="1"/>
    <xf numFmtId="0" fontId="2" fillId="3" borderId="1" xfId="0" applyFont="1" applyFill="1" applyBorder="1" applyAlignment="1">
      <alignment vertical="center"/>
    </xf>
    <xf numFmtId="44" fontId="2" fillId="3" borderId="2" xfId="1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44" fontId="2" fillId="3" borderId="4" xfId="1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vertical="center"/>
    </xf>
    <xf numFmtId="44" fontId="2" fillId="3" borderId="0" xfId="1" applyNumberFormat="1" applyFont="1" applyFill="1" applyBorder="1" applyAlignment="1" applyProtection="1">
      <alignment horizontal="right" vertical="center"/>
    </xf>
    <xf numFmtId="0" fontId="3" fillId="3" borderId="0" xfId="0" applyFont="1" applyFill="1"/>
    <xf numFmtId="0" fontId="0" fillId="3" borderId="0" xfId="0" applyFill="1" applyAlignment="1">
      <alignment wrapText="1"/>
    </xf>
    <xf numFmtId="0" fontId="6" fillId="3" borderId="0" xfId="0" applyFont="1" applyFill="1"/>
    <xf numFmtId="0" fontId="8" fillId="3" borderId="0" xfId="0" applyFont="1" applyFill="1" applyAlignment="1">
      <alignment wrapText="1"/>
    </xf>
    <xf numFmtId="0" fontId="7" fillId="3" borderId="0" xfId="0" applyFont="1" applyFill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9" fillId="3" borderId="0" xfId="5" applyFill="1" applyAlignment="1">
      <alignment wrapText="1"/>
    </xf>
    <xf numFmtId="43" fontId="9" fillId="3" borderId="0" xfId="5" applyNumberFormat="1" applyFill="1" applyAlignment="1" applyProtection="1">
      <alignment vertical="top"/>
    </xf>
    <xf numFmtId="0" fontId="9" fillId="3" borderId="0" xfId="5" applyFill="1" applyAlignment="1">
      <alignment vertical="top"/>
    </xf>
    <xf numFmtId="0" fontId="0" fillId="3" borderId="0" xfId="0" applyFill="1" applyProtection="1">
      <protection locked="0"/>
    </xf>
    <xf numFmtId="43" fontId="4" fillId="0" borderId="0" xfId="1" applyFont="1" applyFill="1" applyBorder="1" applyProtection="1"/>
    <xf numFmtId="164" fontId="4" fillId="3" borderId="0" xfId="0" applyNumberFormat="1" applyFont="1" applyFill="1"/>
    <xf numFmtId="0" fontId="10" fillId="3" borderId="0" xfId="0" applyFont="1" applyFill="1" applyAlignment="1">
      <alignment horizontal="center"/>
    </xf>
    <xf numFmtId="0" fontId="4" fillId="3" borderId="0" xfId="0" applyFont="1" applyFill="1"/>
    <xf numFmtId="43" fontId="4" fillId="3" borderId="0" xfId="1" applyFont="1" applyFill="1" applyProtection="1"/>
    <xf numFmtId="43" fontId="4" fillId="3" borderId="0" xfId="1" applyFont="1" applyFill="1" applyAlignment="1" applyProtection="1">
      <alignment vertical="center"/>
    </xf>
    <xf numFmtId="43" fontId="4" fillId="3" borderId="0" xfId="1" applyFont="1" applyFill="1" applyAlignment="1">
      <alignment vertical="center"/>
    </xf>
    <xf numFmtId="0" fontId="1" fillId="3" borderId="0" xfId="0" applyFont="1" applyFill="1"/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</cellXfs>
  <cellStyles count="6">
    <cellStyle name="Гиперссылка" xfId="5" builtinId="8"/>
    <cellStyle name="Денежный" xfId="2" builtinId="4"/>
    <cellStyle name="Обычный" xfId="0" builtinId="0"/>
    <cellStyle name="Обычный 2" xfId="4" xr:uid="{730EB143-DB75-4A11-84D5-96CA16DA29C7}"/>
    <cellStyle name="Финансовый" xfId="1" builtinId="3"/>
    <cellStyle name="Финансовый 2" xfId="3" xr:uid="{54C54D6C-612D-4448-842C-B97896DF58CD}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99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9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48968</xdr:colOff>
      <xdr:row>1</xdr:row>
      <xdr:rowOff>387027</xdr:rowOff>
    </xdr:from>
    <xdr:to>
      <xdr:col>2</xdr:col>
      <xdr:colOff>1152397</xdr:colOff>
      <xdr:row>1</xdr:row>
      <xdr:rowOff>990862</xdr:rowOff>
    </xdr:to>
    <xdr:pic>
      <xdr:nvPicPr>
        <xdr:cNvPr id="2" name="Рисунок 1" descr="Агентство по технологическому развитию">
          <a:extLst>
            <a:ext uri="{FF2B5EF4-FFF2-40B4-BE49-F238E27FC236}">
              <a16:creationId xmlns:a16="http://schemas.microsoft.com/office/drawing/2014/main" id="{B210ED2F-CF77-1B55-44A9-B05D3F85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881" y="577527"/>
          <a:ext cx="3472255" cy="603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208.atr.gov.ru/iso" TargetMode="External"/><Relationship Id="rId1" Type="http://schemas.openxmlformats.org/officeDocument/2006/relationships/hyperlink" Target="https://www.itdf.ru.com/Documents/208/&#1055;&#1086;&#1089;&#1090;&#1072;&#1085;&#1086;&#1074;&#1083;&#1077;&#1085;&#1080;&#1077;%20&#1055;&#1088;&#1072;&#1074;&#1080;&#1090;&#1077;&#1083;&#1100;&#1089;&#1090;&#1074;&#1072;%20&#1056;&#1060;%20&#1086;&#1090;%2018.02.2022%20N%20208%20(&#1073;&#1077;&#1079;%20&#1089;&#1089;&#1099;&#1083;&#1086;&#1082;%20&#1085;&#1072;%20&#1082;&#1086;&#1085;&#1089;&#1091;&#1083;&#1100;&#1090;&#1072;&#1085;&#1090;)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8930B-2168-4DCB-945E-B972E5259E70}">
  <dimension ref="A1:AJ16"/>
  <sheetViews>
    <sheetView tabSelected="1" zoomScale="115" zoomScaleNormal="115" workbookViewId="0">
      <selection activeCell="C9" sqref="C9"/>
    </sheetView>
  </sheetViews>
  <sheetFormatPr defaultRowHeight="18" x14ac:dyDescent="0.35"/>
  <cols>
    <col min="1" max="1" width="9.140625" style="3"/>
    <col min="2" max="2" width="35.5703125" style="5" customWidth="1"/>
    <col min="3" max="3" width="33" style="4" customWidth="1"/>
    <col min="4" max="5" width="30.7109375" style="4" customWidth="1"/>
    <col min="6" max="6" width="20.7109375" style="5" customWidth="1"/>
    <col min="7" max="7" width="21.7109375" style="3" customWidth="1"/>
    <col min="8" max="8" width="19.140625" style="3" customWidth="1"/>
    <col min="9" max="9" width="29.5703125" style="18" customWidth="1"/>
    <col min="10" max="10" width="15.85546875" customWidth="1"/>
  </cols>
  <sheetData>
    <row r="1" spans="1:36" ht="15" customHeight="1" x14ac:dyDescent="0.35">
      <c r="B1" s="3"/>
    </row>
    <row r="2" spans="1:36" ht="112.5" customHeight="1" x14ac:dyDescent="0.45">
      <c r="B2" s="21" t="s">
        <v>5</v>
      </c>
      <c r="C2" s="20"/>
      <c r="D2" s="26"/>
    </row>
    <row r="3" spans="1:36" ht="45.75" customHeight="1" x14ac:dyDescent="0.35">
      <c r="B3" s="25" t="s">
        <v>6</v>
      </c>
      <c r="C3" s="27" t="s">
        <v>7</v>
      </c>
    </row>
    <row r="4" spans="1:36" ht="18.75" customHeight="1" thickBot="1" x14ac:dyDescent="0.4"/>
    <row r="5" spans="1:36" ht="36.75" customHeight="1" thickBot="1" x14ac:dyDescent="0.4">
      <c r="B5" s="24" t="s">
        <v>4</v>
      </c>
      <c r="C5" s="37" t="str">
        <f>IF(F5=1,"Превышен лимит денежных средств",IF(E5=0,"Введите один из показателей",IF(E5=1,"Верный расчёт","Расчёт не верен. 
Введите только одно значение!!!")))</f>
        <v>Введите один из показателей</v>
      </c>
      <c r="D5" s="38"/>
      <c r="E5" s="29">
        <f>IF(C7&gt;0,1,0)+IF(D7&gt;0,1,0)+IF(B7&gt;0,1,0)+SUM(F10:F12)</f>
        <v>0</v>
      </c>
      <c r="F5" s="30">
        <f>SUM(F10:F12)</f>
        <v>0</v>
      </c>
      <c r="G5" s="36"/>
    </row>
    <row r="6" spans="1:36" ht="23.25" customHeight="1" x14ac:dyDescent="0.35">
      <c r="B6" s="23" t="s">
        <v>0</v>
      </c>
      <c r="C6" s="22" t="s">
        <v>3</v>
      </c>
      <c r="D6" s="23" t="s">
        <v>1</v>
      </c>
      <c r="E6" s="31"/>
      <c r="F6" s="32"/>
      <c r="G6" s="36"/>
    </row>
    <row r="7" spans="1:36" ht="24.75" customHeight="1" x14ac:dyDescent="0.35">
      <c r="B7" s="2">
        <v>0</v>
      </c>
      <c r="C7" s="2">
        <v>0</v>
      </c>
      <c r="D7" s="2">
        <v>0</v>
      </c>
      <c r="E7" s="7"/>
      <c r="F7" s="32"/>
      <c r="G7" s="36"/>
    </row>
    <row r="8" spans="1:36" ht="24.75" customHeight="1" thickBot="1" x14ac:dyDescent="0.4">
      <c r="B8" s="6"/>
      <c r="C8" s="6"/>
      <c r="D8" s="6"/>
      <c r="E8" s="7"/>
      <c r="F8" s="32"/>
      <c r="G8" s="36"/>
    </row>
    <row r="9" spans="1:36" s="1" customFormat="1" ht="35.25" customHeight="1" thickBot="1" x14ac:dyDescent="0.4">
      <c r="A9" s="3"/>
      <c r="B9" s="8" t="s">
        <v>2</v>
      </c>
      <c r="C9" s="9"/>
      <c r="D9" s="7">
        <f>COUNT(7:7)</f>
        <v>3</v>
      </c>
      <c r="E9" s="7"/>
      <c r="F9" s="19"/>
      <c r="G9" s="36"/>
      <c r="H9" s="3"/>
      <c r="I9" s="1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" customFormat="1" ht="40.5" customHeight="1" x14ac:dyDescent="0.35">
      <c r="A10" s="3"/>
      <c r="B10" s="10" t="s">
        <v>0</v>
      </c>
      <c r="C10" s="11">
        <f>IF(E5&gt;1,"Ошибка",IF(B7&gt;0,B7,IF(C7&gt;0,(C7/0.2),IF(D7&gt;0,D7/0.8,0))))</f>
        <v>0</v>
      </c>
      <c r="D10" s="34">
        <v>125000000</v>
      </c>
      <c r="E10" s="33">
        <f>D10-B7</f>
        <v>125000000</v>
      </c>
      <c r="F10" s="32">
        <f>IF(E10&lt;0,1,0)</f>
        <v>0</v>
      </c>
      <c r="G10" s="36"/>
      <c r="H10" s="3"/>
      <c r="I10" s="1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" customFormat="1" ht="48.75" customHeight="1" x14ac:dyDescent="0.35">
      <c r="A11" s="3"/>
      <c r="B11" s="12" t="s">
        <v>3</v>
      </c>
      <c r="C11" s="11">
        <f>IF(E5&gt;1,"Ошибка",IF(C7&gt;0,C7,IF(B7&gt;0,B7*0.2,IF(D7&gt;0,D7*0.2/0.8,0))))</f>
        <v>0</v>
      </c>
      <c r="D11" s="34">
        <v>25000000</v>
      </c>
      <c r="E11" s="33">
        <f>D11-C7</f>
        <v>25000000</v>
      </c>
      <c r="F11" s="32">
        <f t="shared" ref="F11:F12" si="0">IF(E11&lt;0,1,0)</f>
        <v>0</v>
      </c>
      <c r="G11" s="36"/>
      <c r="H11" s="3"/>
      <c r="I11" s="18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" customFormat="1" ht="50.1" customHeight="1" thickBot="1" x14ac:dyDescent="0.4">
      <c r="A12" s="3"/>
      <c r="B12" s="13" t="s">
        <v>1</v>
      </c>
      <c r="C12" s="14">
        <f>IF(E5&gt;1,"Ошибка",IF(D7&gt;0,D7,IF(C7&gt;0,C7/0.2*0.8,IF(B7&gt;0,B7*0.8,0))))</f>
        <v>0</v>
      </c>
      <c r="D12" s="35">
        <v>100000000</v>
      </c>
      <c r="E12" s="30">
        <f>D12-D7</f>
        <v>100000000</v>
      </c>
      <c r="F12" s="32">
        <f t="shared" si="0"/>
        <v>0</v>
      </c>
      <c r="G12" s="36"/>
      <c r="H12" s="3"/>
      <c r="I12" s="1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" customFormat="1" ht="50.1" customHeight="1" x14ac:dyDescent="0.35">
      <c r="A13" s="3"/>
      <c r="B13" s="28"/>
      <c r="C13" s="28"/>
      <c r="D13" s="5"/>
      <c r="E13" s="5"/>
      <c r="F13" s="5"/>
      <c r="G13" s="3"/>
      <c r="H13" s="3"/>
      <c r="I13" s="18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" customFormat="1" ht="50.1" customHeight="1" x14ac:dyDescent="0.35">
      <c r="A14" s="3"/>
      <c r="B14" s="28"/>
      <c r="C14" s="28"/>
      <c r="D14" s="5"/>
      <c r="E14" s="5"/>
      <c r="F14" s="5"/>
      <c r="G14" s="3"/>
      <c r="H14" s="3"/>
      <c r="I14" s="1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" customFormat="1" ht="32.25" customHeight="1" x14ac:dyDescent="0.35">
      <c r="A15" s="3"/>
      <c r="B15" s="15"/>
      <c r="C15" s="16"/>
      <c r="D15" s="5"/>
      <c r="E15" s="5"/>
      <c r="F15" s="5"/>
      <c r="G15" s="3"/>
      <c r="H15" s="3"/>
      <c r="I15" s="18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x14ac:dyDescent="0.35">
      <c r="B16" s="17"/>
    </row>
  </sheetData>
  <sheetProtection sheet="1" objects="1" scenarios="1"/>
  <mergeCells count="1">
    <mergeCell ref="C5:D5"/>
  </mergeCells>
  <conditionalFormatting sqref="C5">
    <cfRule type="containsText" dxfId="2" priority="4" operator="containsText" text="Верный расчёт">
      <formula>NOT(ISERROR(SEARCH("Верный расчёт",C5)))</formula>
    </cfRule>
  </conditionalFormatting>
  <conditionalFormatting sqref="C5:D5">
    <cfRule type="containsText" dxfId="1" priority="1" operator="containsText" text="Превышен лимит денежных средств">
      <formula>NOT(ISERROR(SEARCH("Превышен лимит денежных средств",C5)))</formula>
    </cfRule>
    <cfRule type="iconSet" priority="2">
      <iconSet>
        <cfvo type="percent" val="0"/>
        <cfvo type="percent" val="33"/>
        <cfvo type="percent" val="67"/>
      </iconSet>
    </cfRule>
    <cfRule type="containsText" dxfId="0" priority="3" operator="containsText" text="Расчёт не верен">
      <formula>NOT(ISERROR(SEARCH("Расчёт не верен",C5)))</formula>
    </cfRule>
  </conditionalFormatting>
  <hyperlinks>
    <hyperlink ref="B3" r:id="rId1" display="https://www.itdf.ru.com/Documents/208/Постановление Правительства РФ от 18.02.2022 N 208 (без ссылок на консультант).pdf" xr:uid="{C52665E5-769A-4B6B-8950-C7597737CE44}"/>
    <hyperlink ref="C3" r:id="rId2" xr:uid="{5CEE1508-B049-4399-BEE1-D33D685F880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НМСП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Буков Денис Вячеславович</dc:creator>
  <cp:lastModifiedBy>Буков Денис Вячеславович</cp:lastModifiedBy>
  <dcterms:created xsi:type="dcterms:W3CDTF">2023-07-27T06:17:45Z</dcterms:created>
  <dcterms:modified xsi:type="dcterms:W3CDTF">2023-08-02T15:16:24Z</dcterms:modified>
</cp:coreProperties>
</file>